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wenglandfuel.sharepoint.com/sites/taskforce.rlhf/Shared Documents/RLHF_Files/RLHF_Research_Files/GHG_Carbon_Scoring/NBB Carbon Calculators/"/>
    </mc:Choice>
  </mc:AlternateContent>
  <xr:revisionPtr revIDLastSave="1" documentId="13_ncr:1_{EDE8A03E-3853-43F7-B57B-217C7923CB5B}" xr6:coauthVersionLast="45" xr6:coauthVersionMax="45" xr10:uidLastSave="{732108E6-0418-4E42-A145-FB570037609F}"/>
  <bookViews>
    <workbookView xWindow="2460" yWindow="460" windowWidth="29040" windowHeight="15840" xr2:uid="{B0C90F3D-9A3C-4B53-8E15-91436415FF1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8" i="1" l="1"/>
  <c r="L66" i="1"/>
  <c r="L64" i="1"/>
  <c r="L62" i="1"/>
  <c r="L60" i="1"/>
  <c r="L58" i="1"/>
  <c r="L56" i="1"/>
  <c r="L54" i="1"/>
  <c r="L52" i="1"/>
  <c r="G48" i="1"/>
  <c r="G68" i="1" s="1"/>
  <c r="G46" i="1"/>
  <c r="G66" i="1" s="1"/>
  <c r="G44" i="1"/>
  <c r="G64" i="1" s="1"/>
  <c r="G42" i="1"/>
  <c r="G62" i="1" s="1"/>
  <c r="G40" i="1"/>
  <c r="G60" i="1" s="1"/>
  <c r="G38" i="1"/>
  <c r="G58" i="1" s="1"/>
  <c r="G36" i="1"/>
  <c r="G56" i="1" s="1"/>
  <c r="G34" i="1"/>
  <c r="G54" i="1" s="1"/>
  <c r="G32" i="1"/>
  <c r="G52" i="1"/>
  <c r="G22" i="1"/>
  <c r="G20" i="1"/>
  <c r="G18" i="1"/>
  <c r="G16" i="1"/>
  <c r="G14" i="1"/>
  <c r="G24" i="1"/>
</calcChain>
</file>

<file path=xl/sharedStrings.xml><?xml version="1.0" encoding="utf-8"?>
<sst xmlns="http://schemas.openxmlformats.org/spreadsheetml/2006/main" count="36" uniqueCount="18">
  <si>
    <t>Burlington VT Carbon Permit Cost Calculator</t>
  </si>
  <si>
    <t>Proposed carbon permit fee ($ per ton CO2)</t>
  </si>
  <si>
    <t>ULSD</t>
  </si>
  <si>
    <t>B100 UCO</t>
  </si>
  <si>
    <t>B5 Soy</t>
  </si>
  <si>
    <t>B5 UCO</t>
  </si>
  <si>
    <t>B20 Soy</t>
  </si>
  <si>
    <t>B20 UCO</t>
  </si>
  <si>
    <t>B50 UCO</t>
  </si>
  <si>
    <t>B50 Soy</t>
  </si>
  <si>
    <t>B100 Soy</t>
  </si>
  <si>
    <t>Length of period for permit (yrs)</t>
  </si>
  <si>
    <t>Estimated annual fuel consumption (gallons per yr)</t>
  </si>
  <si>
    <t>Carbon intensity of proposed fuel in Kearney report (kg CO2-equivalent per MMBtu delivered heat)</t>
  </si>
  <si>
    <t>US short tons of CO2 emitted during permit period using specified annual fuel consumption</t>
  </si>
  <si>
    <t>US short tons of CO2 emitted per yr using specified annual fuel consumption at 70% efficiency as specified in Kearney report</t>
  </si>
  <si>
    <t>Proposed Burlington VT permit fee for specified fuel type, permit period, and annual consumption</t>
  </si>
  <si>
    <t>https://burlingtonelectric.com/rates-fees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</si>
</sst>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44" fontId="0" fillId="0" borderId="0" xfId="1" applyFont="1"/>
    <xf numFmtId="0" fontId="0" fillId="2" borderId="0" xfId="0" applyFill="1"/>
    <xf numFmtId="0" fontId="0" fillId="3" borderId="0" xfId="0" applyFill="1"/>
    <xf numFmtId="44" fontId="0" fillId="2" borderId="0" xfId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0F5C5-A2FB-4E25-8B2F-15152D76D686}">
  <dimension ref="A2:L68"/>
  <sheetViews>
    <sheetView tabSelected="1" workbookViewId="0">
      <selection activeCell="H34" sqref="H34"/>
    </sheetView>
  </sheetViews>
  <sheetFormatPr baseColWidth="10" defaultColWidth="8.83203125" defaultRowHeight="15" x14ac:dyDescent="0.2"/>
  <cols>
    <col min="12" max="12" width="10.5" bestFit="1" customWidth="1"/>
  </cols>
  <sheetData>
    <row r="2" spans="1:11" ht="19" x14ac:dyDescent="0.25">
      <c r="A2" s="1" t="s">
        <v>0</v>
      </c>
    </row>
    <row r="3" spans="1:11" x14ac:dyDescent="0.2">
      <c r="K3" t="s">
        <v>17</v>
      </c>
    </row>
    <row r="4" spans="1:11" x14ac:dyDescent="0.2">
      <c r="A4" t="s">
        <v>1</v>
      </c>
      <c r="G4" s="5">
        <v>100</v>
      </c>
    </row>
    <row r="5" spans="1:11" x14ac:dyDescent="0.2">
      <c r="G5" s="4"/>
    </row>
    <row r="6" spans="1:11" x14ac:dyDescent="0.2">
      <c r="A6" t="s">
        <v>12</v>
      </c>
      <c r="G6" s="3">
        <v>700</v>
      </c>
    </row>
    <row r="7" spans="1:11" x14ac:dyDescent="0.2">
      <c r="G7" s="4"/>
    </row>
    <row r="8" spans="1:11" x14ac:dyDescent="0.2">
      <c r="A8" t="s">
        <v>11</v>
      </c>
      <c r="G8" s="3">
        <v>10</v>
      </c>
    </row>
    <row r="10" spans="1:11" x14ac:dyDescent="0.2">
      <c r="A10" t="s">
        <v>13</v>
      </c>
    </row>
    <row r="12" spans="1:11" x14ac:dyDescent="0.2">
      <c r="A12" t="s">
        <v>2</v>
      </c>
      <c r="G12">
        <v>103.8</v>
      </c>
    </row>
    <row r="14" spans="1:11" x14ac:dyDescent="0.2">
      <c r="A14" t="s">
        <v>4</v>
      </c>
      <c r="G14">
        <f>0.95*G12+0.05*G26</f>
        <v>100.67</v>
      </c>
    </row>
    <row r="16" spans="1:11" x14ac:dyDescent="0.2">
      <c r="A16" t="s">
        <v>5</v>
      </c>
      <c r="G16">
        <f>0.95*G12+0.05*G28</f>
        <v>99.424999999999997</v>
      </c>
    </row>
    <row r="18" spans="1:7" x14ac:dyDescent="0.2">
      <c r="A18" t="s">
        <v>6</v>
      </c>
      <c r="G18">
        <f>0.8*G12+0.2*G26</f>
        <v>91.28</v>
      </c>
    </row>
    <row r="20" spans="1:7" x14ac:dyDescent="0.2">
      <c r="A20" t="s">
        <v>7</v>
      </c>
      <c r="G20">
        <f>0.8*G12+0.2*G28</f>
        <v>86.300000000000011</v>
      </c>
    </row>
    <row r="22" spans="1:7" x14ac:dyDescent="0.2">
      <c r="A22" t="s">
        <v>9</v>
      </c>
      <c r="G22">
        <f>0.5*G12+0.5*G26</f>
        <v>72.5</v>
      </c>
    </row>
    <row r="24" spans="1:7" x14ac:dyDescent="0.2">
      <c r="A24" t="s">
        <v>8</v>
      </c>
      <c r="G24">
        <f>0.5*G12+0.5*G28</f>
        <v>60.05</v>
      </c>
    </row>
    <row r="26" spans="1:7" x14ac:dyDescent="0.2">
      <c r="A26" t="s">
        <v>10</v>
      </c>
      <c r="G26">
        <v>41.2</v>
      </c>
    </row>
    <row r="28" spans="1:7" x14ac:dyDescent="0.2">
      <c r="A28" t="s">
        <v>3</v>
      </c>
      <c r="G28">
        <v>16.3</v>
      </c>
    </row>
    <row r="30" spans="1:7" x14ac:dyDescent="0.2">
      <c r="A30" t="s">
        <v>15</v>
      </c>
    </row>
    <row r="32" spans="1:7" x14ac:dyDescent="0.2">
      <c r="A32" t="s">
        <v>2</v>
      </c>
      <c r="G32">
        <f>G6*(G12*2.2/2000)*(138700/1000000)*0.7</f>
        <v>7.7600153399999989</v>
      </c>
    </row>
    <row r="34" spans="1:7" x14ac:dyDescent="0.2">
      <c r="A34" t="s">
        <v>4</v>
      </c>
      <c r="G34">
        <f>G6*(G14*2.2/2000)*(138700/1000000)*0.7</f>
        <v>7.5260187309999989</v>
      </c>
    </row>
    <row r="36" spans="1:7" x14ac:dyDescent="0.2">
      <c r="A36" t="s">
        <v>5</v>
      </c>
      <c r="G36">
        <f>G6*(G16*2.2/2000)*(138700/1000000)*0.7</f>
        <v>7.4329434025000003</v>
      </c>
    </row>
    <row r="38" spans="1:7" x14ac:dyDescent="0.2">
      <c r="A38" t="s">
        <v>6</v>
      </c>
      <c r="G38">
        <f>G6*(G18*2.2/2000)*(138700/1000000)*0.7</f>
        <v>6.8240289039999986</v>
      </c>
    </row>
    <row r="40" spans="1:7" x14ac:dyDescent="0.2">
      <c r="A40" t="s">
        <v>7</v>
      </c>
      <c r="G40">
        <f>G6*(G20*2.2/2000)*(138700/1000000)*0.7</f>
        <v>6.45172759</v>
      </c>
    </row>
    <row r="42" spans="1:7" x14ac:dyDescent="0.2">
      <c r="A42" t="s">
        <v>9</v>
      </c>
      <c r="G42">
        <f>G6*(G22*2.2/2000)*(138700/1000000)*0.7</f>
        <v>5.420049249999999</v>
      </c>
    </row>
    <row r="44" spans="1:7" x14ac:dyDescent="0.2">
      <c r="A44" t="s">
        <v>8</v>
      </c>
      <c r="G44">
        <f>G6*(G24*2.2/2000)*(138700/1000000)*0.7</f>
        <v>4.4892959649999993</v>
      </c>
    </row>
    <row r="46" spans="1:7" x14ac:dyDescent="0.2">
      <c r="A46" t="s">
        <v>10</v>
      </c>
      <c r="G46">
        <f>G6*(G26*2.2/2000)*(138700/1000000)*0.7</f>
        <v>3.08008316</v>
      </c>
    </row>
    <row r="48" spans="1:7" x14ac:dyDescent="0.2">
      <c r="A48" t="s">
        <v>3</v>
      </c>
      <c r="G48">
        <f>G6*(G28*2.2/2000)*(138700/1000000)*0.7</f>
        <v>1.2185765900000003</v>
      </c>
    </row>
    <row r="50" spans="1:12" x14ac:dyDescent="0.2">
      <c r="A50" t="s">
        <v>14</v>
      </c>
      <c r="L50" t="s">
        <v>16</v>
      </c>
    </row>
    <row r="52" spans="1:12" x14ac:dyDescent="0.2">
      <c r="A52" t="s">
        <v>2</v>
      </c>
      <c r="G52">
        <f>G8*G32</f>
        <v>77.600153399999982</v>
      </c>
      <c r="L52" s="2">
        <f>G4*G52</f>
        <v>7760.0153399999981</v>
      </c>
    </row>
    <row r="53" spans="1:12" x14ac:dyDescent="0.2">
      <c r="L53" s="2"/>
    </row>
    <row r="54" spans="1:12" x14ac:dyDescent="0.2">
      <c r="A54" t="s">
        <v>4</v>
      </c>
      <c r="G54">
        <f>G8*G34</f>
        <v>75.260187309999992</v>
      </c>
      <c r="L54" s="2">
        <f>G4*G54</f>
        <v>7526.0187309999992</v>
      </c>
    </row>
    <row r="55" spans="1:12" x14ac:dyDescent="0.2">
      <c r="L55" s="2"/>
    </row>
    <row r="56" spans="1:12" x14ac:dyDescent="0.2">
      <c r="A56" t="s">
        <v>5</v>
      </c>
      <c r="G56">
        <f>G8*G36</f>
        <v>74.329434024999998</v>
      </c>
      <c r="L56" s="2">
        <f>G4*G56</f>
        <v>7432.9434025</v>
      </c>
    </row>
    <row r="57" spans="1:12" x14ac:dyDescent="0.2">
      <c r="L57" s="2"/>
    </row>
    <row r="58" spans="1:12" x14ac:dyDescent="0.2">
      <c r="A58" t="s">
        <v>6</v>
      </c>
      <c r="G58">
        <f>G8*G38</f>
        <v>68.240289039999993</v>
      </c>
      <c r="L58" s="2">
        <f>G4*G58</f>
        <v>6824.0289039999989</v>
      </c>
    </row>
    <row r="59" spans="1:12" x14ac:dyDescent="0.2">
      <c r="L59" s="2"/>
    </row>
    <row r="60" spans="1:12" x14ac:dyDescent="0.2">
      <c r="A60" t="s">
        <v>7</v>
      </c>
      <c r="G60">
        <f>G8*G40</f>
        <v>64.517275900000001</v>
      </c>
      <c r="L60" s="2">
        <f>G4*G60</f>
        <v>6451.7275900000004</v>
      </c>
    </row>
    <row r="61" spans="1:12" x14ac:dyDescent="0.2">
      <c r="L61" s="2"/>
    </row>
    <row r="62" spans="1:12" x14ac:dyDescent="0.2">
      <c r="A62" t="s">
        <v>9</v>
      </c>
      <c r="G62">
        <f>G8*G42</f>
        <v>54.200492499999989</v>
      </c>
      <c r="L62" s="2">
        <f>G4*G62</f>
        <v>5420.0492499999991</v>
      </c>
    </row>
    <row r="63" spans="1:12" x14ac:dyDescent="0.2">
      <c r="L63" s="2"/>
    </row>
    <row r="64" spans="1:12" x14ac:dyDescent="0.2">
      <c r="A64" t="s">
        <v>8</v>
      </c>
      <c r="G64">
        <f>G8*G44</f>
        <v>44.892959649999995</v>
      </c>
      <c r="L64" s="2">
        <f>G4*G64</f>
        <v>4489.2959649999993</v>
      </c>
    </row>
    <row r="65" spans="1:12" x14ac:dyDescent="0.2">
      <c r="L65" s="2"/>
    </row>
    <row r="66" spans="1:12" x14ac:dyDescent="0.2">
      <c r="A66" t="s">
        <v>10</v>
      </c>
      <c r="G66">
        <f>G8*G46</f>
        <v>30.800831600000002</v>
      </c>
      <c r="L66" s="2">
        <f>G4*G66</f>
        <v>3080.0831600000001</v>
      </c>
    </row>
    <row r="67" spans="1:12" x14ac:dyDescent="0.2">
      <c r="L67" s="2"/>
    </row>
    <row r="68" spans="1:12" x14ac:dyDescent="0.2">
      <c r="A68" t="s">
        <v>3</v>
      </c>
      <c r="G68">
        <f>G8*G48</f>
        <v>12.185765900000003</v>
      </c>
      <c r="L68" s="2">
        <f>G4*G68</f>
        <v>1218.5765900000004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7323D12688504EB656C8ED3452ED50" ma:contentTypeVersion="11" ma:contentTypeDescription="Create a new document." ma:contentTypeScope="" ma:versionID="f33b46816ac6b34764ef56723b31ac5a">
  <xsd:schema xmlns:xsd="http://www.w3.org/2001/XMLSchema" xmlns:xs="http://www.w3.org/2001/XMLSchema" xmlns:p="http://schemas.microsoft.com/office/2006/metadata/properties" xmlns:ns2="32af0717-2569-41ec-a82e-b1fda7486cdb" xmlns:ns3="aacb873d-507c-4cb8-b000-bef0418c763a" targetNamespace="http://schemas.microsoft.com/office/2006/metadata/properties" ma:root="true" ma:fieldsID="c6d16bc6ef07a7f9597528ad4658bb89" ns2:_="" ns3:_="">
    <xsd:import namespace="32af0717-2569-41ec-a82e-b1fda7486cdb"/>
    <xsd:import namespace="aacb873d-507c-4cb8-b000-bef0418c76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af0717-2569-41ec-a82e-b1fda7486c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cb873d-507c-4cb8-b000-bef0418c763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25DA2C4-B5D6-4608-9DCB-EE94FE93DC7B}"/>
</file>

<file path=customXml/itemProps2.xml><?xml version="1.0" encoding="utf-8"?>
<ds:datastoreItem xmlns:ds="http://schemas.openxmlformats.org/officeDocument/2006/customXml" ds:itemID="{092245E0-33A3-4855-972F-462F429F78D2}"/>
</file>

<file path=customXml/itemProps3.xml><?xml version="1.0" encoding="utf-8"?>
<ds:datastoreItem xmlns:ds="http://schemas.openxmlformats.org/officeDocument/2006/customXml" ds:itemID="{0B3FAE8A-D927-4798-B36D-A4024E97B5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Albrecht</dc:creator>
  <cp:lastModifiedBy>Sean Cota NEFI</cp:lastModifiedBy>
  <dcterms:created xsi:type="dcterms:W3CDTF">2020-10-08T13:16:09Z</dcterms:created>
  <dcterms:modified xsi:type="dcterms:W3CDTF">2020-10-12T10:33:29Z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0x010100A57323D12688504EB656C8ED3452ED50</vt:lpwstr>
  </property>
</Properties>
</file>